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120" windowHeight="9120" tabRatio="601" activeTab="0"/>
  </bookViews>
  <sheets>
    <sheet name="RSU 2003" sheetId="1" r:id="rId1"/>
  </sheets>
  <definedNames>
    <definedName name="_xlnm.Print_Area" localSheetId="0">'RSU 2003'!$B$1:$M$27</definedName>
    <definedName name="lista_1">'RSU 2003'!$C$13:$L$15</definedName>
    <definedName name="lista_2">'RSU 2003'!$P$7:$S$12</definedName>
    <definedName name="liste">'RSU 2003'!$P$19:$Y$22</definedName>
  </definedNames>
  <calcPr fullCalcOnLoad="1" fullPrecision="0"/>
</workbook>
</file>

<file path=xl/comments1.xml><?xml version="1.0" encoding="utf-8"?>
<comments xmlns="http://schemas.openxmlformats.org/spreadsheetml/2006/main">
  <authors>
    <author>ISTITUTO COMPRENSIVO Ripa di EBOLI</author>
    <author>Mario D'Amato</author>
  </authors>
  <commentList>
    <comment ref="B9" authorId="0">
      <text>
        <r>
          <rPr>
            <sz val="8"/>
            <rFont val="Tahoma"/>
            <family val="2"/>
          </rPr>
          <t xml:space="preserve">Inserire il numero dei dipendenti comprensivo del dirigente scolastico e dei supplenti su posto vacante </t>
        </r>
      </text>
    </comment>
    <comment ref="D9" authorId="0">
      <text>
        <r>
          <rPr>
            <sz val="8"/>
            <rFont val="Tahoma"/>
            <family val="2"/>
          </rPr>
          <t>Tutto il  personale con esclusione di:
-Dirigente scolastico (anche se incaricato)
-Supplenti brevi (compresi quelli con nomina fino al termine delle lezioni)
-Personale non contrattualizzato 
I docenti con orario su più scuole, votano solo nella scuola che li amministra</t>
        </r>
      </text>
    </comment>
    <comment ref="C34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Attenzione!</t>
        </r>
        <r>
          <rPr>
            <sz val="8"/>
            <rFont val="Tahoma"/>
            <family val="0"/>
          </rPr>
          <t xml:space="preserve">
Funziona solo per scuole </t>
        </r>
        <r>
          <rPr>
            <b/>
            <sz val="8"/>
            <color indexed="10"/>
            <rFont val="Tahoma"/>
            <family val="2"/>
          </rPr>
          <t>fino a 500</t>
        </r>
        <r>
          <rPr>
            <sz val="8"/>
            <rFont val="Tahoma"/>
            <family val="0"/>
          </rPr>
          <t xml:space="preserve"> dipendenti.</t>
        </r>
      </text>
    </comment>
    <comment ref="E34" authorId="1">
      <text>
        <r>
          <rPr>
            <b/>
            <sz val="8"/>
            <color indexed="58"/>
            <rFont val="Tahoma"/>
            <family val="2"/>
          </rPr>
          <t xml:space="preserve">
Immettere i dati solo nelle celle di colore verde.</t>
        </r>
      </text>
    </comment>
  </commentList>
</comments>
</file>

<file path=xl/sharedStrings.xml><?xml version="1.0" encoding="utf-8"?>
<sst xmlns="http://schemas.openxmlformats.org/spreadsheetml/2006/main" count="101" uniqueCount="32">
  <si>
    <t>votanti</t>
  </si>
  <si>
    <t>voti validi</t>
  </si>
  <si>
    <t>schede bianche</t>
  </si>
  <si>
    <t>schede nulle</t>
  </si>
  <si>
    <t>quorum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</si>
  <si>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</si>
  <si>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</si>
  <si>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</si>
  <si>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</si>
  <si>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</si>
  <si>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</si>
  <si>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</si>
  <si>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</si>
  <si>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</si>
  <si>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</si>
  <si>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TOT</t>
  </si>
  <si>
    <t>voti</t>
  </si>
  <si>
    <t>seggi da assegnare</t>
  </si>
  <si>
    <t>seggi</t>
  </si>
  <si>
    <t>resti</t>
  </si>
  <si>
    <t>seggi da assegnare con i resti</t>
  </si>
  <si>
    <t>resto</t>
  </si>
  <si>
    <t>N° dipendenti</t>
  </si>
  <si>
    <t>quorum per validità voto</t>
  </si>
  <si>
    <t>N° aventi diritto</t>
  </si>
  <si>
    <t>Seggi attribuiti</t>
  </si>
  <si>
    <t>totale</t>
  </si>
  <si>
    <t>FOGLIO DI CALCOLO PER IL RIPARTO E L'ATTRIBUZIONE DEI SEGGI</t>
  </si>
  <si>
    <t>(come da Accordo Quadro del 7/8/1998)</t>
  </si>
  <si>
    <t>ELEZIONI DELLE R.S.U. NELLA SCUOLA</t>
  </si>
  <si>
    <t>(intestazione Scuola/Istituto)</t>
  </si>
  <si>
    <t>(a cura Redazione Tecnodid - Notizie della Scuola - Napoli)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</si>
</sst>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Quoz.  &quot;\ ##"/>
    <numFmt numFmtId="171" formatCode="0.0"/>
    <numFmt numFmtId="172" formatCode="0.000"/>
    <numFmt numFmtId="173" formatCode="0.0000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23"/>
      <name val="Arial"/>
      <family val="0"/>
    </font>
    <font>
      <b/>
      <sz val="10"/>
      <color indexed="23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60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58"/>
      <name val="Tahoma"/>
      <family val="2"/>
    </font>
    <font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i/>
      <sz val="10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Continuous"/>
      <protection hidden="1"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 applyProtection="1">
      <alignment horizontal="center"/>
      <protection hidden="1"/>
    </xf>
    <xf numFmtId="172" fontId="2" fillId="0" borderId="1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2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6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72" fontId="6" fillId="0" borderId="1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center"/>
      <protection hidden="1"/>
    </xf>
    <xf numFmtId="44" fontId="29" fillId="0" borderId="0" xfId="59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showGridLines="0" showRowColHeaders="0" tabSelected="1" zoomScalePageLayoutView="0" workbookViewId="0" topLeftCell="A1">
      <selection activeCell="N15" sqref="N15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9.00390625" style="0" customWidth="1"/>
    <col min="4" max="4" width="9.7109375" style="0" customWidth="1"/>
    <col min="6" max="6" width="8.421875" style="0" customWidth="1"/>
    <col min="8" max="8" width="10.140625" style="0" customWidth="1"/>
    <col min="9" max="9" width="9.7109375" style="0" customWidth="1"/>
    <col min="10" max="10" width="8.7109375" style="0" customWidth="1"/>
    <col min="11" max="11" width="9.57421875" style="0" customWidth="1"/>
    <col min="12" max="12" width="10.28125" style="0" customWidth="1"/>
    <col min="13" max="13" width="8.00390625" style="0" customWidth="1"/>
    <col min="15" max="15" width="9.140625" style="0" hidden="1" customWidth="1"/>
    <col min="16" max="25" width="9.28125" style="0" hidden="1" customWidth="1"/>
    <col min="26" max="26" width="4.7109375" style="0" hidden="1" customWidth="1"/>
    <col min="27" max="27" width="3.421875" style="0" hidden="1" customWidth="1"/>
    <col min="28" max="28" width="9.28125" style="0" hidden="1" customWidth="1"/>
    <col min="29" max="29" width="7.00390625" style="0" hidden="1" customWidth="1"/>
    <col min="30" max="30" width="7.140625" style="0" hidden="1" customWidth="1"/>
    <col min="31" max="31" width="4.57421875" style="0" hidden="1" customWidth="1"/>
    <col min="32" max="32" width="5.57421875" style="0" hidden="1" customWidth="1"/>
    <col min="33" max="33" width="5.140625" style="0" hidden="1" customWidth="1"/>
    <col min="34" max="34" width="6.00390625" style="0" hidden="1" customWidth="1"/>
    <col min="35" max="35" width="0" style="0" hidden="1" customWidth="1"/>
  </cols>
  <sheetData>
    <row r="1" spans="1:37" ht="12.75">
      <c r="A1" s="4"/>
      <c r="B1" s="82" t="s">
        <v>30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"/>
      <c r="O1" s="4"/>
      <c r="P1" s="4"/>
      <c r="Q1" s="4"/>
      <c r="R1" s="5" t="s">
        <v>20</v>
      </c>
      <c r="S1" s="6">
        <f>H9-Z21</f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7" t="s">
        <v>25</v>
      </c>
      <c r="AE1" s="7"/>
      <c r="AF1" s="4"/>
      <c r="AG1" s="4"/>
      <c r="AH1" s="4"/>
      <c r="AI1" s="4"/>
      <c r="AJ1" s="4"/>
      <c r="AK1" s="4"/>
    </row>
    <row r="2" spans="1:37" ht="12.75">
      <c r="A2" s="4"/>
      <c r="B2" s="75"/>
      <c r="C2" s="76"/>
      <c r="D2" s="76"/>
      <c r="E2" s="76"/>
      <c r="F2" s="75"/>
      <c r="G2" s="77"/>
      <c r="H2" s="78"/>
      <c r="I2" s="76"/>
      <c r="J2" s="76"/>
      <c r="K2" s="76"/>
      <c r="L2" s="75"/>
      <c r="M2" s="75"/>
      <c r="N2" s="4"/>
      <c r="O2" s="4"/>
      <c r="P2" s="4"/>
      <c r="Q2" s="4"/>
      <c r="R2" s="5"/>
      <c r="S2" s="70"/>
      <c r="T2" s="4"/>
      <c r="U2" s="4"/>
      <c r="V2" s="4"/>
      <c r="W2" s="4"/>
      <c r="X2" s="4"/>
      <c r="Y2" s="4"/>
      <c r="Z2" s="4"/>
      <c r="AA2" s="4"/>
      <c r="AB2" s="4"/>
      <c r="AC2" s="4"/>
      <c r="AD2" s="7"/>
      <c r="AE2" s="7"/>
      <c r="AF2" s="4"/>
      <c r="AG2" s="4"/>
      <c r="AH2" s="4"/>
      <c r="AI2" s="4"/>
      <c r="AJ2" s="4"/>
      <c r="AK2" s="4"/>
    </row>
    <row r="3" spans="1:37" ht="12.75">
      <c r="A3" s="4"/>
      <c r="B3" s="75"/>
      <c r="C3" s="76"/>
      <c r="D3" s="76"/>
      <c r="E3" s="76"/>
      <c r="F3" s="75"/>
      <c r="G3" s="77"/>
      <c r="H3" s="78"/>
      <c r="I3" s="76"/>
      <c r="J3" s="76"/>
      <c r="K3" s="76"/>
      <c r="L3" s="75"/>
      <c r="M3" s="75"/>
      <c r="N3" s="4"/>
      <c r="O3" s="4"/>
      <c r="P3" s="4"/>
      <c r="Q3" s="4"/>
      <c r="R3" s="5"/>
      <c r="S3" s="70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7"/>
      <c r="AF3" s="4"/>
      <c r="AG3" s="4"/>
      <c r="AH3" s="4"/>
      <c r="AI3" s="4"/>
      <c r="AJ3" s="4"/>
      <c r="AK3" s="4"/>
    </row>
    <row r="4" spans="1:37" ht="21">
      <c r="A4" s="4"/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"/>
      <c r="O4" s="4"/>
      <c r="P4" s="4"/>
      <c r="Q4" s="4"/>
      <c r="R4" s="5"/>
      <c r="S4" s="70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7"/>
      <c r="AF4" s="4"/>
      <c r="AG4" s="4"/>
      <c r="AH4" s="4"/>
      <c r="AI4" s="4"/>
      <c r="AJ4" s="4"/>
      <c r="AK4" s="4"/>
    </row>
    <row r="5" spans="1:37" ht="19.5">
      <c r="A5" s="4"/>
      <c r="B5" s="80" t="s">
        <v>27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4"/>
      <c r="O5" s="4"/>
      <c r="P5" s="4"/>
      <c r="Q5" s="4"/>
      <c r="R5" s="5"/>
      <c r="S5" s="70"/>
      <c r="T5" s="4"/>
      <c r="U5" s="4"/>
      <c r="V5" s="4"/>
      <c r="W5" s="4"/>
      <c r="X5" s="4"/>
      <c r="Y5" s="4"/>
      <c r="Z5" s="4"/>
      <c r="AA5" s="4"/>
      <c r="AB5" s="4"/>
      <c r="AC5" s="4"/>
      <c r="AD5" s="7"/>
      <c r="AE5" s="7"/>
      <c r="AF5" s="4"/>
      <c r="AG5" s="4"/>
      <c r="AH5" s="4"/>
      <c r="AI5" s="4"/>
      <c r="AJ5" s="4"/>
      <c r="AK5" s="4"/>
    </row>
    <row r="6" spans="1:37" ht="15">
      <c r="A6" s="4"/>
      <c r="B6" s="81" t="s">
        <v>28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"/>
      <c r="O6" s="4"/>
      <c r="P6" s="4"/>
      <c r="Q6" s="4"/>
      <c r="R6" s="5"/>
      <c r="S6" s="70"/>
      <c r="T6" s="4"/>
      <c r="U6" s="4"/>
      <c r="V6" s="4"/>
      <c r="W6" s="4"/>
      <c r="X6" s="4"/>
      <c r="Y6" s="4"/>
      <c r="Z6" s="4"/>
      <c r="AA6" s="4"/>
      <c r="AB6" s="4"/>
      <c r="AC6" s="4"/>
      <c r="AD6" s="7"/>
      <c r="AE6" s="7"/>
      <c r="AF6" s="4"/>
      <c r="AG6" s="4"/>
      <c r="AH6" s="4"/>
      <c r="AI6" s="4"/>
      <c r="AJ6" s="4"/>
      <c r="AK6" s="4"/>
    </row>
    <row r="7" spans="1:3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8"/>
      <c r="P7" s="9" t="str">
        <f>AC22</f>
        <v> </v>
      </c>
      <c r="Q7" s="10" t="s">
        <v>21</v>
      </c>
      <c r="R7" s="11">
        <f>AB22</f>
        <v>0</v>
      </c>
      <c r="S7" s="12">
        <f>IF(R7=0,0,IF($S$1&gt;0,1,0))</f>
        <v>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12" t="s">
        <v>4</v>
      </c>
      <c r="AE7" s="12" t="s">
        <v>19</v>
      </c>
      <c r="AF7" s="4" t="s">
        <v>26</v>
      </c>
      <c r="AG7" s="4"/>
      <c r="AH7" s="4"/>
      <c r="AI7" s="4"/>
      <c r="AJ7" s="4"/>
      <c r="AK7" s="4"/>
    </row>
    <row r="8" spans="1:37" ht="12.75">
      <c r="A8" s="4"/>
      <c r="B8" s="71" t="s">
        <v>22</v>
      </c>
      <c r="C8" s="4"/>
      <c r="D8" s="13" t="s">
        <v>24</v>
      </c>
      <c r="E8" s="4"/>
      <c r="F8" s="13" t="s">
        <v>23</v>
      </c>
      <c r="G8" s="4"/>
      <c r="H8" s="14" t="s">
        <v>17</v>
      </c>
      <c r="I8" s="4"/>
      <c r="J8" s="14" t="s">
        <v>4</v>
      </c>
      <c r="K8" s="4"/>
      <c r="L8" s="4"/>
      <c r="M8" s="4"/>
      <c r="N8" s="4"/>
      <c r="O8" s="8"/>
      <c r="P8" s="9" t="str">
        <f>AC24</f>
        <v> </v>
      </c>
      <c r="Q8" s="10" t="s">
        <v>21</v>
      </c>
      <c r="R8" s="11">
        <f>AB24</f>
        <v>0</v>
      </c>
      <c r="S8" s="12">
        <f>IF(R8=0,0,IF($S$1-S7&gt;0,1,0))</f>
        <v>0</v>
      </c>
      <c r="T8" s="4"/>
      <c r="U8" s="4"/>
      <c r="V8" s="4"/>
      <c r="W8" s="4"/>
      <c r="X8" s="4"/>
      <c r="Y8" s="4"/>
      <c r="Z8" s="4"/>
      <c r="AA8" s="4"/>
      <c r="AB8" s="4"/>
      <c r="AC8" s="4" t="str">
        <f>C13</f>
        <v>lista 1</v>
      </c>
      <c r="AD8" s="10">
        <f aca="true" t="shared" si="0" ref="AD8:AD17">HLOOKUP(AC8,lista_1,3,FALSE)</f>
        <v>0</v>
      </c>
      <c r="AE8" s="12">
        <f>IF(ISLOGICAL(VLOOKUP(AC8,lista_2,4,FALSE)=TRUE),VLOOKUP(AC8,lista_2,4,FALSE),0)</f>
        <v>0</v>
      </c>
      <c r="AF8" s="4">
        <f aca="true" t="shared" si="1" ref="AF8:AF17">SUM(AD8:AE8)</f>
        <v>0</v>
      </c>
      <c r="AG8" s="4" t="str">
        <f>IF(AF8=0," ",AF8)</f>
        <v> </v>
      </c>
      <c r="AH8" s="4" t="str">
        <f aca="true" t="shared" si="2" ref="AH8:AH17">IF(AF8=0," ",AC8)</f>
        <v> </v>
      </c>
      <c r="AI8" s="4"/>
      <c r="AJ8" s="4"/>
      <c r="AK8" s="4"/>
    </row>
    <row r="9" spans="1:37" ht="12.75">
      <c r="A9" s="4"/>
      <c r="B9" s="15">
        <v>0</v>
      </c>
      <c r="C9" s="4"/>
      <c r="D9" s="15">
        <v>0</v>
      </c>
      <c r="E9" s="4"/>
      <c r="F9" s="6">
        <f>IF(D9&gt;0,INT((D9*50%)+1),0)</f>
        <v>0</v>
      </c>
      <c r="G9" s="4"/>
      <c r="H9" s="16">
        <f>IF(B9=0,0,IF(B9&gt;200,6,3))</f>
        <v>0</v>
      </c>
      <c r="I9" s="4"/>
      <c r="J9" s="17">
        <f>IF(B11&gt;0,IF(H9&gt;0,B11/H9,0),0)</f>
        <v>0</v>
      </c>
      <c r="K9" s="4"/>
      <c r="L9" s="4"/>
      <c r="M9" s="4"/>
      <c r="N9" s="4"/>
      <c r="O9" s="8"/>
      <c r="P9" s="9" t="str">
        <f>AC27</f>
        <v> </v>
      </c>
      <c r="Q9" s="10" t="s">
        <v>21</v>
      </c>
      <c r="R9" s="11">
        <f>AB27</f>
        <v>0</v>
      </c>
      <c r="S9" s="12">
        <f>IF(R9=0,0,IF($S$1-S7-S8&gt;0,1,0))</f>
        <v>0</v>
      </c>
      <c r="T9" s="4"/>
      <c r="U9" s="4"/>
      <c r="V9" s="4"/>
      <c r="W9" s="4"/>
      <c r="X9" s="4"/>
      <c r="Y9" s="4"/>
      <c r="Z9" s="4"/>
      <c r="AA9" s="4"/>
      <c r="AB9" s="4"/>
      <c r="AC9" s="4" t="str">
        <f>D13</f>
        <v>lista 2</v>
      </c>
      <c r="AD9" s="10">
        <f t="shared" si="0"/>
        <v>0</v>
      </c>
      <c r="AE9" s="12">
        <f aca="true" t="shared" si="3" ref="AE9:AE17">IF(ISLOGICAL(VLOOKUP(AC9,lista_2,4,FALSE)=TRUE),VLOOKUP(AC9,lista_2,4,FALSE),0)</f>
        <v>0</v>
      </c>
      <c r="AF9" s="4">
        <f t="shared" si="1"/>
        <v>0</v>
      </c>
      <c r="AG9" s="4" t="str">
        <f aca="true" t="shared" si="4" ref="AG9:AG17">IF(AF9=0," ",AF9)</f>
        <v> </v>
      </c>
      <c r="AH9" s="4" t="str">
        <f t="shared" si="2"/>
        <v> </v>
      </c>
      <c r="AI9" s="4"/>
      <c r="AJ9" s="4"/>
      <c r="AK9" s="4"/>
    </row>
    <row r="10" spans="1:37" s="1" customFormat="1" ht="12.75">
      <c r="A10" s="18"/>
      <c r="B10" s="14" t="s">
        <v>0</v>
      </c>
      <c r="C10" s="18"/>
      <c r="D10" s="14" t="s">
        <v>1</v>
      </c>
      <c r="E10" s="18"/>
      <c r="F10" s="14" t="s">
        <v>2</v>
      </c>
      <c r="G10" s="18"/>
      <c r="H10" s="19" t="s">
        <v>3</v>
      </c>
      <c r="I10" s="18"/>
      <c r="J10" s="20"/>
      <c r="K10" s="18"/>
      <c r="L10" s="18"/>
      <c r="M10" s="18"/>
      <c r="N10" s="18"/>
      <c r="O10" s="8"/>
      <c r="P10" s="9" t="str">
        <f>AC30</f>
        <v> </v>
      </c>
      <c r="Q10" s="10" t="s">
        <v>21</v>
      </c>
      <c r="R10" s="11">
        <f>AB30</f>
        <v>0</v>
      </c>
      <c r="S10" s="12">
        <f>IF(R10=0,0,IF($S$1-S7-S8-S9&gt;0,1,0))</f>
        <v>0</v>
      </c>
      <c r="T10" s="18"/>
      <c r="U10" s="18"/>
      <c r="V10" s="18"/>
      <c r="W10" s="18"/>
      <c r="X10" s="18"/>
      <c r="Y10" s="18"/>
      <c r="Z10" s="18"/>
      <c r="AA10" s="18"/>
      <c r="AB10" s="18"/>
      <c r="AC10" s="4" t="str">
        <f>E13</f>
        <v>lista 3</v>
      </c>
      <c r="AD10" s="10">
        <f t="shared" si="0"/>
        <v>0</v>
      </c>
      <c r="AE10" s="12">
        <f t="shared" si="3"/>
        <v>0</v>
      </c>
      <c r="AF10" s="4">
        <f t="shared" si="1"/>
        <v>0</v>
      </c>
      <c r="AG10" s="4" t="str">
        <f t="shared" si="4"/>
        <v> </v>
      </c>
      <c r="AH10" s="4" t="str">
        <f t="shared" si="2"/>
        <v> </v>
      </c>
      <c r="AI10" s="18"/>
      <c r="AJ10" s="18"/>
      <c r="AK10" s="18"/>
    </row>
    <row r="11" spans="1:37" s="1" customFormat="1" ht="12.75">
      <c r="A11" s="18"/>
      <c r="B11" s="16">
        <f>D11+F11+H11</f>
        <v>0</v>
      </c>
      <c r="C11" s="18"/>
      <c r="D11" s="15">
        <v>0</v>
      </c>
      <c r="E11" s="18"/>
      <c r="F11" s="15">
        <v>0</v>
      </c>
      <c r="G11" s="18"/>
      <c r="H11" s="15">
        <v>0</v>
      </c>
      <c r="I11" s="18"/>
      <c r="J11" s="21"/>
      <c r="K11" s="18"/>
      <c r="L11" s="18"/>
      <c r="M11" s="18"/>
      <c r="N11" s="18"/>
      <c r="O11" s="8"/>
      <c r="P11" s="9" t="str">
        <f>AC33</f>
        <v> </v>
      </c>
      <c r="Q11" s="10" t="s">
        <v>21</v>
      </c>
      <c r="R11" s="11">
        <f>AB33</f>
        <v>0</v>
      </c>
      <c r="S11" s="12">
        <f>IF(R11=0,0,IF($S$1-S7-S8-S9-S10&gt;0,1,0))</f>
        <v>0</v>
      </c>
      <c r="T11" s="18"/>
      <c r="U11" s="18"/>
      <c r="V11" s="18"/>
      <c r="W11" s="18"/>
      <c r="X11" s="18"/>
      <c r="Y11" s="18"/>
      <c r="Z11" s="18"/>
      <c r="AA11" s="18"/>
      <c r="AB11" s="18"/>
      <c r="AC11" s="4" t="str">
        <f>F13</f>
        <v>lista 4</v>
      </c>
      <c r="AD11" s="10">
        <f t="shared" si="0"/>
        <v>0</v>
      </c>
      <c r="AE11" s="12">
        <f t="shared" si="3"/>
        <v>0</v>
      </c>
      <c r="AF11" s="4">
        <f t="shared" si="1"/>
        <v>0</v>
      </c>
      <c r="AG11" s="4" t="str">
        <f t="shared" si="4"/>
        <v> </v>
      </c>
      <c r="AH11" s="4" t="str">
        <f t="shared" si="2"/>
        <v> </v>
      </c>
      <c r="AI11" s="18"/>
      <c r="AJ11" s="18"/>
      <c r="AK11" s="18"/>
    </row>
    <row r="12" spans="1:37" s="3" customFormat="1" ht="18" customHeight="1">
      <c r="A12" s="22"/>
      <c r="B12" s="23" t="str">
        <f>IF(B11&gt;D9,"Attenzione! Il totale dei votanti è superiore al numero degli aventi diritto."," ")</f>
        <v> 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  <c r="P12" s="25" t="str">
        <f>AC36</f>
        <v> </v>
      </c>
      <c r="Q12" s="26" t="s">
        <v>21</v>
      </c>
      <c r="R12" s="27">
        <f>AB36</f>
        <v>0</v>
      </c>
      <c r="S12" s="28">
        <f>IF(R12=0,0,IF($S$1-S7-S8-S9-S10-S11&gt;0,1,0))</f>
        <v>0</v>
      </c>
      <c r="T12" s="22"/>
      <c r="U12" s="22"/>
      <c r="V12" s="22"/>
      <c r="W12" s="22"/>
      <c r="X12" s="22"/>
      <c r="Y12" s="22"/>
      <c r="Z12" s="22"/>
      <c r="AA12" s="22"/>
      <c r="AB12" s="22"/>
      <c r="AC12" s="22" t="str">
        <f>G13</f>
        <v>lista 5</v>
      </c>
      <c r="AD12" s="26">
        <f t="shared" si="0"/>
        <v>0</v>
      </c>
      <c r="AE12" s="28">
        <f t="shared" si="3"/>
        <v>0</v>
      </c>
      <c r="AF12" s="22">
        <f t="shared" si="1"/>
        <v>0</v>
      </c>
      <c r="AG12" s="22" t="str">
        <f t="shared" si="4"/>
        <v> </v>
      </c>
      <c r="AH12" s="22" t="str">
        <f t="shared" si="2"/>
        <v> </v>
      </c>
      <c r="AI12" s="22"/>
      <c r="AJ12" s="22"/>
      <c r="AK12" s="22"/>
    </row>
    <row r="13" spans="1:37" s="2" customFormat="1" ht="12.75">
      <c r="A13" s="29"/>
      <c r="B13" s="29"/>
      <c r="C13" s="29" t="str">
        <f aca="true" t="shared" si="5" ref="C13:M13">P14</f>
        <v>lista 1</v>
      </c>
      <c r="D13" s="29" t="str">
        <f t="shared" si="5"/>
        <v>lista 2</v>
      </c>
      <c r="E13" s="29" t="str">
        <f t="shared" si="5"/>
        <v>lista 3</v>
      </c>
      <c r="F13" s="29" t="str">
        <f t="shared" si="5"/>
        <v>lista 4</v>
      </c>
      <c r="G13" s="29" t="str">
        <f t="shared" si="5"/>
        <v>lista 5</v>
      </c>
      <c r="H13" s="29" t="str">
        <f t="shared" si="5"/>
        <v>lista 6</v>
      </c>
      <c r="I13" s="29" t="str">
        <f t="shared" si="5"/>
        <v>lista 7</v>
      </c>
      <c r="J13" s="29" t="str">
        <f t="shared" si="5"/>
        <v>lista 8</v>
      </c>
      <c r="K13" s="29" t="str">
        <f t="shared" si="5"/>
        <v>lista 9</v>
      </c>
      <c r="L13" s="29" t="str">
        <f t="shared" si="5"/>
        <v>lista 10</v>
      </c>
      <c r="M13" s="30" t="str">
        <f t="shared" si="5"/>
        <v>TOT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4" t="str">
        <f>H13</f>
        <v>lista 6</v>
      </c>
      <c r="AD13" s="10">
        <f t="shared" si="0"/>
        <v>0</v>
      </c>
      <c r="AE13" s="12">
        <f t="shared" si="3"/>
        <v>0</v>
      </c>
      <c r="AF13" s="4">
        <f t="shared" si="1"/>
        <v>0</v>
      </c>
      <c r="AG13" s="4" t="str">
        <f t="shared" si="4"/>
        <v> </v>
      </c>
      <c r="AH13" s="4" t="str">
        <f t="shared" si="2"/>
        <v> </v>
      </c>
      <c r="AI13" s="29"/>
      <c r="AJ13" s="29"/>
      <c r="AK13" s="29"/>
    </row>
    <row r="14" spans="1:37" ht="12.75">
      <c r="A14" s="4"/>
      <c r="B14" s="31" t="str">
        <f>O15</f>
        <v>voti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32">
        <f>SUM(C14:L14)</f>
        <v>0</v>
      </c>
      <c r="N14" s="4"/>
      <c r="O14" s="4"/>
      <c r="P14" s="33" t="s">
        <v>5</v>
      </c>
      <c r="Q14" s="33" t="s">
        <v>6</v>
      </c>
      <c r="R14" s="33" t="s">
        <v>7</v>
      </c>
      <c r="S14" s="33" t="s">
        <v>8</v>
      </c>
      <c r="T14" s="33" t="s">
        <v>9</v>
      </c>
      <c r="U14" s="33" t="s">
        <v>10</v>
      </c>
      <c r="V14" s="33" t="s">
        <v>11</v>
      </c>
      <c r="W14" s="33" t="s">
        <v>12</v>
      </c>
      <c r="X14" s="33" t="s">
        <v>13</v>
      </c>
      <c r="Y14" s="33" t="s">
        <v>14</v>
      </c>
      <c r="Z14" s="34" t="s">
        <v>15</v>
      </c>
      <c r="AA14" s="4"/>
      <c r="AB14" s="4"/>
      <c r="AC14" s="4" t="str">
        <f>I13</f>
        <v>lista 7</v>
      </c>
      <c r="AD14" s="10">
        <f t="shared" si="0"/>
        <v>0</v>
      </c>
      <c r="AE14" s="12">
        <f t="shared" si="3"/>
        <v>0</v>
      </c>
      <c r="AF14" s="4">
        <f t="shared" si="1"/>
        <v>0</v>
      </c>
      <c r="AG14" s="4" t="str">
        <f t="shared" si="4"/>
        <v> </v>
      </c>
      <c r="AH14" s="4" t="str">
        <f t="shared" si="2"/>
        <v> </v>
      </c>
      <c r="AI14" s="4"/>
      <c r="AJ14" s="4"/>
      <c r="AK14" s="4"/>
    </row>
    <row r="15" spans="1:37" ht="12.75">
      <c r="A15" s="4"/>
      <c r="B15" s="31" t="str">
        <f aca="true" t="shared" si="6" ref="B15:M16">O21</f>
        <v>seggi</v>
      </c>
      <c r="C15" s="16">
        <f t="shared" si="6"/>
        <v>0</v>
      </c>
      <c r="D15" s="16">
        <f>Q21</f>
        <v>0</v>
      </c>
      <c r="E15" s="16">
        <f>R21</f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32">
        <f t="shared" si="6"/>
        <v>0</v>
      </c>
      <c r="N15" s="4"/>
      <c r="O15" s="35" t="s">
        <v>16</v>
      </c>
      <c r="P15" s="36">
        <f aca="true" t="shared" si="7" ref="P15:Y15">C14</f>
        <v>0</v>
      </c>
      <c r="Q15" s="36">
        <f>D14</f>
        <v>0</v>
      </c>
      <c r="R15" s="36">
        <f>E14</f>
        <v>0</v>
      </c>
      <c r="S15" s="36">
        <f t="shared" si="7"/>
        <v>0</v>
      </c>
      <c r="T15" s="36">
        <f t="shared" si="7"/>
        <v>0</v>
      </c>
      <c r="U15" s="36">
        <f>H14</f>
        <v>0</v>
      </c>
      <c r="V15" s="36">
        <f>I14</f>
        <v>0</v>
      </c>
      <c r="W15" s="36">
        <f t="shared" si="7"/>
        <v>0</v>
      </c>
      <c r="X15" s="36">
        <f t="shared" si="7"/>
        <v>0</v>
      </c>
      <c r="Y15" s="36">
        <f t="shared" si="7"/>
        <v>0</v>
      </c>
      <c r="Z15" s="37">
        <f>SUM(P15:Y15)</f>
        <v>0</v>
      </c>
      <c r="AA15" s="4"/>
      <c r="AB15" s="4"/>
      <c r="AC15" s="4" t="str">
        <f>J13</f>
        <v>lista 8</v>
      </c>
      <c r="AD15" s="10">
        <f t="shared" si="0"/>
        <v>0</v>
      </c>
      <c r="AE15" s="12">
        <f t="shared" si="3"/>
        <v>0</v>
      </c>
      <c r="AF15" s="4">
        <f t="shared" si="1"/>
        <v>0</v>
      </c>
      <c r="AG15" s="4" t="str">
        <f t="shared" si="4"/>
        <v> </v>
      </c>
      <c r="AH15" s="4" t="str">
        <f t="shared" si="2"/>
        <v> </v>
      </c>
      <c r="AI15" s="4"/>
      <c r="AJ15" s="4"/>
      <c r="AK15" s="4"/>
    </row>
    <row r="16" spans="1:37" ht="12.75">
      <c r="A16" s="4"/>
      <c r="B16" s="31" t="str">
        <f t="shared" si="6"/>
        <v>resti</v>
      </c>
      <c r="C16" s="38">
        <f t="shared" si="6"/>
        <v>0</v>
      </c>
      <c r="D16" s="39">
        <f>Q22</f>
        <v>0</v>
      </c>
      <c r="E16" s="39">
        <f>R22</f>
        <v>0</v>
      </c>
      <c r="F16" s="39">
        <f t="shared" si="6"/>
        <v>0</v>
      </c>
      <c r="G16" s="39">
        <f t="shared" si="6"/>
        <v>0</v>
      </c>
      <c r="H16" s="39">
        <f t="shared" si="6"/>
        <v>0</v>
      </c>
      <c r="I16" s="39">
        <f t="shared" si="6"/>
        <v>0</v>
      </c>
      <c r="J16" s="39">
        <f t="shared" si="6"/>
        <v>0</v>
      </c>
      <c r="K16" s="39">
        <f t="shared" si="6"/>
        <v>0</v>
      </c>
      <c r="L16" s="40">
        <f t="shared" si="6"/>
        <v>0</v>
      </c>
      <c r="M16" s="41">
        <f t="shared" si="6"/>
        <v>0</v>
      </c>
      <c r="N16" s="4"/>
      <c r="O16" s="42"/>
      <c r="P16" s="43">
        <f>IF(P15&gt;0,IF($J$9&gt;0,P15/$J$9,0),0)</f>
        <v>0</v>
      </c>
      <c r="Q16" s="43">
        <f>IF(Q15&gt;0,IF($J$9&gt;0,Q15/$J$9,0),0)</f>
        <v>0</v>
      </c>
      <c r="R16" s="43">
        <f>IF(R15&gt;0,IF($J$9&gt;0,R15/$J$9,0),0)</f>
        <v>0</v>
      </c>
      <c r="S16" s="43">
        <f aca="true" t="shared" si="8" ref="S16:Y16">IF(S15&gt;0,IF($J$9&gt;0,S15/$J$9,0),0)</f>
        <v>0</v>
      </c>
      <c r="T16" s="43">
        <f t="shared" si="8"/>
        <v>0</v>
      </c>
      <c r="U16" s="43">
        <f t="shared" si="8"/>
        <v>0</v>
      </c>
      <c r="V16" s="43">
        <f t="shared" si="8"/>
        <v>0</v>
      </c>
      <c r="W16" s="43">
        <f t="shared" si="8"/>
        <v>0</v>
      </c>
      <c r="X16" s="43">
        <f t="shared" si="8"/>
        <v>0</v>
      </c>
      <c r="Y16" s="43">
        <f t="shared" si="8"/>
        <v>0</v>
      </c>
      <c r="Z16" s="44"/>
      <c r="AA16" s="4"/>
      <c r="AB16" s="4"/>
      <c r="AC16" s="4" t="str">
        <f>K13</f>
        <v>lista 9</v>
      </c>
      <c r="AD16" s="10">
        <f t="shared" si="0"/>
        <v>0</v>
      </c>
      <c r="AE16" s="12">
        <f t="shared" si="3"/>
        <v>0</v>
      </c>
      <c r="AF16" s="4">
        <f t="shared" si="1"/>
        <v>0</v>
      </c>
      <c r="AG16" s="4" t="str">
        <f t="shared" si="4"/>
        <v> </v>
      </c>
      <c r="AH16" s="4" t="str">
        <f t="shared" si="2"/>
        <v> </v>
      </c>
      <c r="AI16" s="4"/>
      <c r="AJ16" s="4"/>
      <c r="AK16" s="4"/>
    </row>
    <row r="17" spans="1:3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2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4"/>
      <c r="AA17" s="4"/>
      <c r="AB17" s="4"/>
      <c r="AC17" s="4" t="str">
        <f>L13</f>
        <v>lista 10</v>
      </c>
      <c r="AD17" s="10">
        <f t="shared" si="0"/>
        <v>0</v>
      </c>
      <c r="AE17" s="12">
        <f t="shared" si="3"/>
        <v>0</v>
      </c>
      <c r="AF17" s="4">
        <f t="shared" si="1"/>
        <v>0</v>
      </c>
      <c r="AG17" s="4" t="str">
        <f t="shared" si="4"/>
        <v> </v>
      </c>
      <c r="AH17" s="4" t="str">
        <f t="shared" si="2"/>
        <v> </v>
      </c>
      <c r="AI17" s="4"/>
      <c r="AJ17" s="4"/>
      <c r="AK17" s="4"/>
    </row>
    <row r="18" spans="1:3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6" t="str">
        <f>IF(M14=0," ",IF(M14&lt;&gt;D11,"Attenzione! Il totale dei voti di lista è diverso dal totale dei voti validi"," "))</f>
        <v> </v>
      </c>
      <c r="N18" s="4"/>
      <c r="O18" s="4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7"/>
      <c r="N19" s="4"/>
      <c r="O19" s="42"/>
      <c r="P19" s="11">
        <f aca="true" t="shared" si="9" ref="P19:Y19">P22</f>
        <v>0</v>
      </c>
      <c r="Q19" s="11">
        <f t="shared" si="9"/>
        <v>0</v>
      </c>
      <c r="R19" s="11">
        <f t="shared" si="9"/>
        <v>0</v>
      </c>
      <c r="S19" s="11">
        <f t="shared" si="9"/>
        <v>0</v>
      </c>
      <c r="T19" s="11">
        <f t="shared" si="9"/>
        <v>0</v>
      </c>
      <c r="U19" s="11">
        <f t="shared" si="9"/>
        <v>0</v>
      </c>
      <c r="V19" s="11">
        <f t="shared" si="9"/>
        <v>0</v>
      </c>
      <c r="W19" s="11">
        <f t="shared" si="9"/>
        <v>0</v>
      </c>
      <c r="X19" s="11">
        <f t="shared" si="9"/>
        <v>0</v>
      </c>
      <c r="Y19" s="11">
        <f t="shared" si="9"/>
        <v>0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>
      <c r="A20" s="4"/>
      <c r="B20" s="4"/>
      <c r="C20" s="4"/>
      <c r="D20" s="48" t="str">
        <f>R1</f>
        <v>seggi da assegnare con i resti</v>
      </c>
      <c r="E20" s="16">
        <f>IF($J$9=0,0,S1)</f>
        <v>0</v>
      </c>
      <c r="F20" s="4"/>
      <c r="G20" s="49" t="s">
        <v>25</v>
      </c>
      <c r="H20" s="7"/>
      <c r="I20" s="4"/>
      <c r="J20" s="4"/>
      <c r="K20" s="4"/>
      <c r="L20" s="4"/>
      <c r="M20" s="4"/>
      <c r="N20" s="4"/>
      <c r="O20" s="42"/>
      <c r="P20" s="50" t="s">
        <v>5</v>
      </c>
      <c r="Q20" s="51" t="s">
        <v>6</v>
      </c>
      <c r="R20" s="51" t="s">
        <v>7</v>
      </c>
      <c r="S20" s="51" t="s">
        <v>8</v>
      </c>
      <c r="T20" s="51" t="s">
        <v>9</v>
      </c>
      <c r="U20" s="51" t="s">
        <v>10</v>
      </c>
      <c r="V20" s="51" t="s">
        <v>11</v>
      </c>
      <c r="W20" s="51" t="s">
        <v>12</v>
      </c>
      <c r="X20" s="51" t="s">
        <v>13</v>
      </c>
      <c r="Y20" s="52" t="s">
        <v>14</v>
      </c>
      <c r="Z20" s="53" t="s">
        <v>15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>
      <c r="A21" s="4"/>
      <c r="B21" s="4"/>
      <c r="C21" s="4"/>
      <c r="D21" s="4"/>
      <c r="E21" s="4"/>
      <c r="F21" s="4"/>
      <c r="G21" s="54"/>
      <c r="H21" s="29"/>
      <c r="I21" s="4"/>
      <c r="J21" s="4"/>
      <c r="K21" s="4"/>
      <c r="L21" s="4"/>
      <c r="M21" s="4"/>
      <c r="N21" s="4"/>
      <c r="O21" s="35" t="s">
        <v>18</v>
      </c>
      <c r="P21" s="6">
        <f aca="true" t="shared" si="10" ref="P21:Y21">IF(P16&gt;=1,1,0)</f>
        <v>0</v>
      </c>
      <c r="Q21" s="6">
        <f>IF(Q16&gt;=1,1,0)</f>
        <v>0</v>
      </c>
      <c r="R21" s="6">
        <f>IF(R16&gt;=1,1,0)</f>
        <v>0</v>
      </c>
      <c r="S21" s="6">
        <f t="shared" si="10"/>
        <v>0</v>
      </c>
      <c r="T21" s="6">
        <f t="shared" si="10"/>
        <v>0</v>
      </c>
      <c r="U21" s="6">
        <f t="shared" si="10"/>
        <v>0</v>
      </c>
      <c r="V21" s="6">
        <f t="shared" si="10"/>
        <v>0</v>
      </c>
      <c r="W21" s="6">
        <f t="shared" si="10"/>
        <v>0</v>
      </c>
      <c r="X21" s="6">
        <f t="shared" si="10"/>
        <v>0</v>
      </c>
      <c r="Y21" s="6">
        <f t="shared" si="10"/>
        <v>0</v>
      </c>
      <c r="Z21" s="55">
        <f>SUM(P21:Y21)</f>
        <v>0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>
      <c r="A22" s="4"/>
      <c r="B22" s="4"/>
      <c r="C22" s="56" t="str">
        <f>IF(S7&gt;0,P7," ")</f>
        <v> </v>
      </c>
      <c r="D22" s="57" t="str">
        <f>IF(S7&gt;0,Q7," ")</f>
        <v> </v>
      </c>
      <c r="E22" s="58" t="str">
        <f>IF(S7&gt;0,R7," ")</f>
        <v> </v>
      </c>
      <c r="F22" s="4"/>
      <c r="G22" s="54" t="str">
        <f aca="true" t="shared" si="11" ref="G22:G31">AH8</f>
        <v> </v>
      </c>
      <c r="H22" s="29" t="str">
        <f aca="true" t="shared" si="12" ref="H22:H31">AG8</f>
        <v> </v>
      </c>
      <c r="I22" s="4"/>
      <c r="J22" s="4"/>
      <c r="K22" s="4"/>
      <c r="L22" s="4"/>
      <c r="M22" s="4"/>
      <c r="N22" s="4"/>
      <c r="O22" s="59" t="s">
        <v>19</v>
      </c>
      <c r="P22" s="60">
        <f>IF(P15&gt;0,IF($J$9&gt;0,MOD(P15,$J$9),0),0)</f>
        <v>0</v>
      </c>
      <c r="Q22" s="60">
        <f>IF(Q15&gt;0,IF($J$9&gt;0,MOD(Q15,$J$9),0),0)</f>
        <v>0</v>
      </c>
      <c r="R22" s="60">
        <f>IF(R15&gt;0,IF($J$9&gt;0,MOD(R15,$J$9),0),0)</f>
        <v>0</v>
      </c>
      <c r="S22" s="60">
        <f aca="true" t="shared" si="13" ref="S22:Y22">IF(S15&gt;0,IF($J$9&gt;0,MOD(S15,$J$9),0),0)</f>
        <v>0</v>
      </c>
      <c r="T22" s="60">
        <f t="shared" si="13"/>
        <v>0</v>
      </c>
      <c r="U22" s="60">
        <f t="shared" si="13"/>
        <v>0</v>
      </c>
      <c r="V22" s="60">
        <f t="shared" si="13"/>
        <v>0</v>
      </c>
      <c r="W22" s="60">
        <f t="shared" si="13"/>
        <v>0</v>
      </c>
      <c r="X22" s="60">
        <f t="shared" si="13"/>
        <v>0</v>
      </c>
      <c r="Y22" s="60">
        <f t="shared" si="13"/>
        <v>0</v>
      </c>
      <c r="Z22" s="61"/>
      <c r="AA22" s="4"/>
      <c r="AB22" s="62">
        <f>MAX(P22:Y22)</f>
        <v>0</v>
      </c>
      <c r="AC22" s="63" t="str">
        <f>IF(AB22=0," ",HLOOKUP(AB22,liste,2,FALSE))</f>
        <v> </v>
      </c>
      <c r="AD22" s="4"/>
      <c r="AE22" s="4"/>
      <c r="AF22" s="4"/>
      <c r="AG22" s="4"/>
      <c r="AH22" s="4"/>
      <c r="AI22" s="4"/>
      <c r="AJ22" s="4"/>
      <c r="AK22" s="4"/>
    </row>
    <row r="23" spans="1:37" ht="12.75">
      <c r="A23" s="4"/>
      <c r="B23" s="64"/>
      <c r="C23" s="56" t="str">
        <f>IF(S8&gt;0,P8," ")</f>
        <v> </v>
      </c>
      <c r="D23" s="57" t="str">
        <f>IF(S8&gt;0,Q8," ")</f>
        <v> </v>
      </c>
      <c r="E23" s="58" t="str">
        <f>IF(S8&gt;0,R8," ")</f>
        <v> </v>
      </c>
      <c r="F23" s="4"/>
      <c r="G23" s="54" t="str">
        <f t="shared" si="11"/>
        <v> </v>
      </c>
      <c r="H23" s="29" t="str">
        <f t="shared" si="12"/>
        <v> </v>
      </c>
      <c r="I23" s="4"/>
      <c r="J23" s="72"/>
      <c r="K23" s="4"/>
      <c r="L23" s="4"/>
      <c r="M23" s="4"/>
      <c r="N23" s="4"/>
      <c r="O23" s="5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  <c r="AA23" s="4"/>
      <c r="AB23" s="62"/>
      <c r="AC23" s="63"/>
      <c r="AD23" s="4"/>
      <c r="AE23" s="4"/>
      <c r="AF23" s="4"/>
      <c r="AG23" s="4"/>
      <c r="AH23" s="4"/>
      <c r="AI23" s="4"/>
      <c r="AJ23" s="4"/>
      <c r="AK23" s="4"/>
    </row>
    <row r="24" spans="1:37" ht="12.75">
      <c r="A24" s="4"/>
      <c r="B24" s="4"/>
      <c r="C24" s="56" t="str">
        <f>IF(S9&gt;0,P9," ")</f>
        <v> </v>
      </c>
      <c r="D24" s="57" t="str">
        <f>IF(S9&gt;0,Q9," ")</f>
        <v> </v>
      </c>
      <c r="E24" s="58" t="str">
        <f>IF(S9&gt;0,R9," ")</f>
        <v> </v>
      </c>
      <c r="F24" s="4"/>
      <c r="G24" s="54" t="str">
        <f t="shared" si="11"/>
        <v> </v>
      </c>
      <c r="H24" s="29" t="str">
        <f t="shared" si="12"/>
        <v> </v>
      </c>
      <c r="I24" s="4"/>
      <c r="J24" s="4"/>
      <c r="K24" s="4"/>
      <c r="L24" s="4"/>
      <c r="M24" s="4"/>
      <c r="N24" s="4"/>
      <c r="O24" s="67"/>
      <c r="P24" s="11">
        <f aca="true" t="shared" si="14" ref="P24:Y24">IF(P22=$AB$22,0,P22)</f>
        <v>0</v>
      </c>
      <c r="Q24" s="11">
        <f t="shared" si="14"/>
        <v>0</v>
      </c>
      <c r="R24" s="11">
        <f t="shared" si="14"/>
        <v>0</v>
      </c>
      <c r="S24" s="11">
        <f t="shared" si="14"/>
        <v>0</v>
      </c>
      <c r="T24" s="11">
        <f t="shared" si="14"/>
        <v>0</v>
      </c>
      <c r="U24" s="11">
        <f t="shared" si="14"/>
        <v>0</v>
      </c>
      <c r="V24" s="11">
        <f t="shared" si="14"/>
        <v>0</v>
      </c>
      <c r="W24" s="11">
        <f t="shared" si="14"/>
        <v>0</v>
      </c>
      <c r="X24" s="11">
        <f t="shared" si="14"/>
        <v>0</v>
      </c>
      <c r="Y24" s="11">
        <f t="shared" si="14"/>
        <v>0</v>
      </c>
      <c r="Z24" s="4"/>
      <c r="AA24" s="4"/>
      <c r="AB24" s="62">
        <f>MAX(P24:Y24)</f>
        <v>0</v>
      </c>
      <c r="AC24" s="63" t="str">
        <f>IF(AB24=0," ",HLOOKUP(AB24,liste,2,FALSE))</f>
        <v> </v>
      </c>
      <c r="AD24" s="4"/>
      <c r="AE24" s="4"/>
      <c r="AF24" s="4"/>
      <c r="AG24" s="4"/>
      <c r="AH24" s="4"/>
      <c r="AI24" s="4"/>
      <c r="AJ24" s="4"/>
      <c r="AK24" s="4"/>
    </row>
    <row r="25" spans="1:37" ht="12.75">
      <c r="A25" s="4"/>
      <c r="B25" s="64"/>
      <c r="C25" s="56" t="str">
        <f>IF(S10&gt;0,P10," ")</f>
        <v> </v>
      </c>
      <c r="D25" s="57" t="str">
        <f>IF(S10&gt;0,Q10," ")</f>
        <v> </v>
      </c>
      <c r="E25" s="58" t="str">
        <f>IF(S10&gt;0,R10," ")</f>
        <v> </v>
      </c>
      <c r="F25" s="4"/>
      <c r="G25" s="54" t="str">
        <f t="shared" si="11"/>
        <v> </v>
      </c>
      <c r="H25" s="29" t="str">
        <f t="shared" si="12"/>
        <v> </v>
      </c>
      <c r="I25" s="4"/>
      <c r="J25" s="4"/>
      <c r="K25" s="4"/>
      <c r="L25" s="4"/>
      <c r="M25" s="4"/>
      <c r="N25" s="4"/>
      <c r="O25" s="4"/>
      <c r="P25" s="50" t="s">
        <v>5</v>
      </c>
      <c r="Q25" s="51" t="s">
        <v>6</v>
      </c>
      <c r="R25" s="51" t="s">
        <v>7</v>
      </c>
      <c r="S25" s="51" t="s">
        <v>8</v>
      </c>
      <c r="T25" s="51" t="s">
        <v>9</v>
      </c>
      <c r="U25" s="51" t="s">
        <v>10</v>
      </c>
      <c r="V25" s="51" t="s">
        <v>11</v>
      </c>
      <c r="W25" s="51" t="s">
        <v>12</v>
      </c>
      <c r="X25" s="51" t="s">
        <v>13</v>
      </c>
      <c r="Y25" s="52" t="s">
        <v>14</v>
      </c>
      <c r="Z25" s="4"/>
      <c r="AA25" s="4"/>
      <c r="AB25" s="62"/>
      <c r="AC25" s="63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4"/>
      <c r="B26" s="4"/>
      <c r="C26" s="56" t="str">
        <f>IF(S11&gt;0,P11," ")</f>
        <v> </v>
      </c>
      <c r="D26" s="57" t="str">
        <f>IF(S11&gt;0,Q11," ")</f>
        <v> </v>
      </c>
      <c r="E26" s="58" t="str">
        <f>IF(S11&gt;0,R11," ")</f>
        <v> </v>
      </c>
      <c r="F26" s="4"/>
      <c r="G26" s="54" t="str">
        <f t="shared" si="11"/>
        <v> </v>
      </c>
      <c r="H26" s="29" t="str">
        <f t="shared" si="12"/>
        <v> 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2"/>
      <c r="AC26" s="63"/>
      <c r="AD26" s="4"/>
      <c r="AE26" s="4"/>
      <c r="AF26" s="4"/>
      <c r="AG26" s="4"/>
      <c r="AH26" s="4"/>
      <c r="AI26" s="4"/>
      <c r="AJ26" s="4"/>
      <c r="AK26" s="4"/>
    </row>
    <row r="27" spans="1:37" ht="12.75">
      <c r="A27" s="4"/>
      <c r="B27" s="74" t="s">
        <v>31</v>
      </c>
      <c r="C27" s="73"/>
      <c r="D27" s="73"/>
      <c r="E27" s="73"/>
      <c r="F27" s="4"/>
      <c r="G27" s="54" t="str">
        <f t="shared" si="11"/>
        <v> </v>
      </c>
      <c r="H27" s="29" t="str">
        <f t="shared" si="12"/>
        <v> </v>
      </c>
      <c r="I27" s="4"/>
      <c r="J27" s="4"/>
      <c r="K27" s="4"/>
      <c r="L27" s="4"/>
      <c r="M27" s="4"/>
      <c r="N27" s="4"/>
      <c r="O27" s="4"/>
      <c r="P27" s="11">
        <f aca="true" t="shared" si="15" ref="P27:Y27">IF(P24=$AB$24,0,P24)</f>
        <v>0</v>
      </c>
      <c r="Q27" s="11">
        <f t="shared" si="15"/>
        <v>0</v>
      </c>
      <c r="R27" s="11">
        <f t="shared" si="15"/>
        <v>0</v>
      </c>
      <c r="S27" s="11">
        <f t="shared" si="15"/>
        <v>0</v>
      </c>
      <c r="T27" s="11">
        <f t="shared" si="15"/>
        <v>0</v>
      </c>
      <c r="U27" s="11">
        <f t="shared" si="15"/>
        <v>0</v>
      </c>
      <c r="V27" s="11">
        <f t="shared" si="15"/>
        <v>0</v>
      </c>
      <c r="W27" s="11">
        <f t="shared" si="15"/>
        <v>0</v>
      </c>
      <c r="X27" s="11">
        <f t="shared" si="15"/>
        <v>0</v>
      </c>
      <c r="Y27" s="11">
        <f t="shared" si="15"/>
        <v>0</v>
      </c>
      <c r="Z27" s="4"/>
      <c r="AA27" s="4"/>
      <c r="AB27" s="62">
        <f>MAX(P27:Y27)</f>
        <v>0</v>
      </c>
      <c r="AC27" s="63" t="str">
        <f>IF(AB27=0," ",HLOOKUP(AB27,liste,2,FALSE))</f>
        <v> </v>
      </c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4"/>
      <c r="B28" s="4"/>
      <c r="C28" s="4"/>
      <c r="D28" s="4"/>
      <c r="E28" s="4"/>
      <c r="F28" s="4"/>
      <c r="G28" s="54" t="str">
        <f t="shared" si="11"/>
        <v> </v>
      </c>
      <c r="H28" s="29" t="str">
        <f t="shared" si="12"/>
        <v> </v>
      </c>
      <c r="I28" s="4"/>
      <c r="J28" s="4"/>
      <c r="K28" s="4"/>
      <c r="L28" s="4"/>
      <c r="M28" s="4"/>
      <c r="N28" s="4"/>
      <c r="O28" s="4"/>
      <c r="P28" s="50" t="s">
        <v>5</v>
      </c>
      <c r="Q28" s="51" t="s">
        <v>6</v>
      </c>
      <c r="R28" s="51" t="s">
        <v>7</v>
      </c>
      <c r="S28" s="51" t="s">
        <v>8</v>
      </c>
      <c r="T28" s="51" t="s">
        <v>9</v>
      </c>
      <c r="U28" s="51" t="s">
        <v>10</v>
      </c>
      <c r="V28" s="51" t="s">
        <v>11</v>
      </c>
      <c r="W28" s="51" t="s">
        <v>12</v>
      </c>
      <c r="X28" s="51" t="s">
        <v>13</v>
      </c>
      <c r="Y28" s="52" t="s">
        <v>14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4"/>
      <c r="B29" s="4"/>
      <c r="C29" s="4"/>
      <c r="D29" s="4"/>
      <c r="E29" s="4"/>
      <c r="F29" s="4"/>
      <c r="G29" s="54" t="str">
        <f t="shared" si="11"/>
        <v> </v>
      </c>
      <c r="H29" s="29" t="str">
        <f t="shared" si="12"/>
        <v> 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54" t="str">
        <f t="shared" si="11"/>
        <v> </v>
      </c>
      <c r="H30" s="29" t="str">
        <f t="shared" si="12"/>
        <v> </v>
      </c>
      <c r="I30" s="4"/>
      <c r="J30" s="4"/>
      <c r="K30" s="4"/>
      <c r="L30" s="4"/>
      <c r="M30" s="4"/>
      <c r="N30" s="4"/>
      <c r="O30" s="4"/>
      <c r="P30" s="11">
        <f aca="true" t="shared" si="16" ref="P30:Y30">IF(P27=$AB$27,0,P27)</f>
        <v>0</v>
      </c>
      <c r="Q30" s="11">
        <f t="shared" si="16"/>
        <v>0</v>
      </c>
      <c r="R30" s="11">
        <f t="shared" si="16"/>
        <v>0</v>
      </c>
      <c r="S30" s="11">
        <f t="shared" si="16"/>
        <v>0</v>
      </c>
      <c r="T30" s="11">
        <f t="shared" si="16"/>
        <v>0</v>
      </c>
      <c r="U30" s="11">
        <f t="shared" si="16"/>
        <v>0</v>
      </c>
      <c r="V30" s="11">
        <f t="shared" si="16"/>
        <v>0</v>
      </c>
      <c r="W30" s="11">
        <f t="shared" si="16"/>
        <v>0</v>
      </c>
      <c r="X30" s="11">
        <f t="shared" si="16"/>
        <v>0</v>
      </c>
      <c r="Y30" s="11">
        <f t="shared" si="16"/>
        <v>0</v>
      </c>
      <c r="Z30" s="4"/>
      <c r="AA30" s="4"/>
      <c r="AB30" s="62">
        <f>MAX(P30:Y30)</f>
        <v>0</v>
      </c>
      <c r="AC30" s="63" t="str">
        <f>IF(AB30=0," ",HLOOKUP(AB30,liste,2,FALSE))</f>
        <v> </v>
      </c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54" t="str">
        <f t="shared" si="11"/>
        <v> </v>
      </c>
      <c r="H31" s="68" t="str">
        <f t="shared" si="12"/>
        <v> </v>
      </c>
      <c r="I31" s="4"/>
      <c r="J31" s="4"/>
      <c r="K31" s="4"/>
      <c r="L31" s="4"/>
      <c r="M31" s="4"/>
      <c r="N31" s="4"/>
      <c r="O31" s="4"/>
      <c r="P31" s="50" t="s">
        <v>5</v>
      </c>
      <c r="Q31" s="51" t="s">
        <v>6</v>
      </c>
      <c r="R31" s="51" t="s">
        <v>7</v>
      </c>
      <c r="S31" s="51" t="s">
        <v>8</v>
      </c>
      <c r="T31" s="51" t="s">
        <v>9</v>
      </c>
      <c r="U31" s="51" t="s">
        <v>10</v>
      </c>
      <c r="V31" s="51" t="s">
        <v>11</v>
      </c>
      <c r="W31" s="51" t="s">
        <v>12</v>
      </c>
      <c r="X31" s="51" t="s">
        <v>13</v>
      </c>
      <c r="Y31" s="52" t="s">
        <v>14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1">
        <f aca="true" t="shared" si="17" ref="P33:Y33">IF(P30=$AB$30,0,P30)</f>
        <v>0</v>
      </c>
      <c r="Q33" s="11">
        <f t="shared" si="17"/>
        <v>0</v>
      </c>
      <c r="R33" s="11">
        <f t="shared" si="17"/>
        <v>0</v>
      </c>
      <c r="S33" s="11">
        <f t="shared" si="17"/>
        <v>0</v>
      </c>
      <c r="T33" s="11">
        <f t="shared" si="17"/>
        <v>0</v>
      </c>
      <c r="U33" s="11">
        <f t="shared" si="17"/>
        <v>0</v>
      </c>
      <c r="V33" s="11">
        <f t="shared" si="17"/>
        <v>0</v>
      </c>
      <c r="W33" s="11">
        <f t="shared" si="17"/>
        <v>0</v>
      </c>
      <c r="X33" s="11">
        <f t="shared" si="17"/>
        <v>0</v>
      </c>
      <c r="Y33" s="11">
        <f t="shared" si="17"/>
        <v>0</v>
      </c>
      <c r="Z33" s="4"/>
      <c r="AA33" s="4"/>
      <c r="AB33" s="62">
        <f>MAX(P33:Y33)</f>
        <v>0</v>
      </c>
      <c r="AC33" s="63" t="str">
        <f>IF(AB33=0," ",HLOOKUP(AB33,liste,2,FALSE))</f>
        <v> </v>
      </c>
      <c r="AD33" s="4"/>
      <c r="AE33" s="4"/>
      <c r="AF33" s="4"/>
      <c r="AG33" s="4"/>
      <c r="AH33" s="4"/>
      <c r="AI33" s="4"/>
      <c r="AJ33" s="4"/>
      <c r="AK33" s="4"/>
    </row>
    <row r="34" spans="1:37" ht="12.75">
      <c r="A34" s="4"/>
      <c r="B34" s="4"/>
      <c r="C34" s="6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0" t="s">
        <v>5</v>
      </c>
      <c r="Q34" s="51" t="s">
        <v>6</v>
      </c>
      <c r="R34" s="51" t="s">
        <v>7</v>
      </c>
      <c r="S34" s="51" t="s">
        <v>8</v>
      </c>
      <c r="T34" s="51" t="s">
        <v>9</v>
      </c>
      <c r="U34" s="51" t="s">
        <v>10</v>
      </c>
      <c r="V34" s="51" t="s">
        <v>11</v>
      </c>
      <c r="W34" s="51" t="s">
        <v>12</v>
      </c>
      <c r="X34" s="51" t="s">
        <v>13</v>
      </c>
      <c r="Y34" s="52" t="s">
        <v>14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4"/>
      <c r="P36" s="11">
        <f aca="true" t="shared" si="18" ref="P36:Y36">IF(P33=$AB$33,0,P33)</f>
        <v>0</v>
      </c>
      <c r="Q36" s="11">
        <f t="shared" si="18"/>
        <v>0</v>
      </c>
      <c r="R36" s="11">
        <f t="shared" si="18"/>
        <v>0</v>
      </c>
      <c r="S36" s="11">
        <f t="shared" si="18"/>
        <v>0</v>
      </c>
      <c r="T36" s="11">
        <f t="shared" si="18"/>
        <v>0</v>
      </c>
      <c r="U36" s="11">
        <f t="shared" si="18"/>
        <v>0</v>
      </c>
      <c r="V36" s="11">
        <f t="shared" si="18"/>
        <v>0</v>
      </c>
      <c r="W36" s="11">
        <f t="shared" si="18"/>
        <v>0</v>
      </c>
      <c r="X36" s="11">
        <f t="shared" si="18"/>
        <v>0</v>
      </c>
      <c r="Y36" s="11">
        <f t="shared" si="18"/>
        <v>0</v>
      </c>
      <c r="Z36" s="4"/>
      <c r="AA36" s="4"/>
      <c r="AB36" s="62">
        <f>MAX(P36:Y36)</f>
        <v>0</v>
      </c>
      <c r="AC36" s="63" t="str">
        <f>IF(AB36=0," ",HLOOKUP(AB36,liste,2,FALSE))</f>
        <v> </v>
      </c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0" t="s">
        <v>5</v>
      </c>
      <c r="Q37" s="51" t="s">
        <v>6</v>
      </c>
      <c r="R37" s="51" t="s">
        <v>7</v>
      </c>
      <c r="S37" s="51" t="s">
        <v>8</v>
      </c>
      <c r="T37" s="51" t="s">
        <v>9</v>
      </c>
      <c r="U37" s="51" t="s">
        <v>10</v>
      </c>
      <c r="V37" s="51" t="s">
        <v>11</v>
      </c>
      <c r="W37" s="51" t="s">
        <v>12</v>
      </c>
      <c r="X37" s="51" t="s">
        <v>13</v>
      </c>
      <c r="Y37" s="52" t="s">
        <v>14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</sheetData>
  <sheetProtection password="C50E" sheet="1" objects="1" scenarios="1"/>
  <mergeCells count="4">
    <mergeCell ref="B4:M4"/>
    <mergeCell ref="B5:M5"/>
    <mergeCell ref="B6:M6"/>
    <mergeCell ref="B1:M1"/>
  </mergeCells>
  <dataValidations count="2">
    <dataValidation errorStyle="warning" type="whole" operator="lessThanOrEqual" allowBlank="1" showInputMessage="1" showErrorMessage="1" errorTitle="aventi diritto" error="Attenzione! Il numero degli aventi diritto non può essere pari o superiore al numero dei dipendenti." sqref="D9">
      <formula1>B9</formula1>
    </dataValidation>
    <dataValidation errorStyle="warning" type="whole" operator="lessThanOrEqual" allowBlank="1" showInputMessage="1" showErrorMessage="1" errorTitle="Votanti" error="Attenzione! Il numero dei votanti non può essere superiore al numero degli aventi diritto." sqref="B11">
      <formula1>D9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D'Amato</dc:creator>
  <cp:keywords/>
  <dc:description/>
  <cp:lastModifiedBy>Giovanni</cp:lastModifiedBy>
  <cp:lastPrinted>2003-11-25T08:51:59Z</cp:lastPrinted>
  <dcterms:created xsi:type="dcterms:W3CDTF">2003-10-17T12:58:44Z</dcterms:created>
  <dcterms:modified xsi:type="dcterms:W3CDTF">2015-02-17T15:44:19Z</dcterms:modified>
  <cp:category/>
  <cp:version/>
  <cp:contentType/>
  <cp:contentStatus/>
</cp:coreProperties>
</file>